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Immo\"/>
    </mc:Choice>
  </mc:AlternateContent>
  <xr:revisionPtr revIDLastSave="0" documentId="8_{73FB81ED-4606-4DE8-AE94-6936CB736287}" xr6:coauthVersionLast="45" xr6:coauthVersionMax="45" xr10:uidLastSave="{00000000-0000-0000-0000-000000000000}"/>
  <bookViews>
    <workbookView xWindow="-108" yWindow="-108" windowWidth="23256" windowHeight="12576" xr2:uid="{8A63287B-E549-4507-96AA-B343A02BA6CE}"/>
  </bookViews>
  <sheets>
    <sheet name="Prise en Main" sheetId="1" r:id="rId1"/>
    <sheet name="Tableau de bord" sheetId="2" r:id="rId2"/>
  </sheets>
  <externalReferences>
    <externalReference r:id="rId3"/>
    <externalReference r:id="rId4"/>
    <externalReference r:id="rId5"/>
  </externalReferences>
  <definedNames>
    <definedName name="ANNEEN">[1]Feuil2!$A$16:$A$28</definedName>
    <definedName name="HTML_CodePage" hidden="1">1252</definedName>
    <definedName name="HTML_Control" localSheetId="0" hidden="1">{"'Soldes de Gestion'!$C$10:$F$30"}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Mois">[1]Feuil2!$A$1:$A$12</definedName>
    <definedName name="Zone_collage">[3]Démarrage!$G$8:$H$10,[3]Démarrage!$G$13:$H$18,[3]Démarrage!$G$20:$H$23,[3]Démarrage!$G$25:$H$28,[3]Démarrage!$L$8:$M$10,[3]Démarrage!$L$13:$M$18,[3]Démarrage!$L$20:$M$23,[3]Démarrage!$L$25:$M$28</definedName>
    <definedName name="_xlnm.Print_Area" localSheetId="1">'Tableau de bord'!$A$1:$Q$38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2" l="1"/>
  <c r="K6" i="2"/>
  <c r="C6" i="2"/>
  <c r="A6" i="2"/>
  <c r="AA2" i="2"/>
  <c r="Z2" i="2"/>
  <c r="R1" i="2"/>
  <c r="S1" i="2" s="1"/>
  <c r="T1" i="2" s="1"/>
  <c r="A10" i="2"/>
  <c r="M7" i="2"/>
  <c r="I10" i="2"/>
  <c r="K7" i="2"/>
  <c r="I7" i="2"/>
  <c r="C7" i="2"/>
  <c r="A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10" authorId="0" shapeId="0" xr:uid="{60EC5242-EA20-4CB3-9780-7BC738B3AC22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  <comment ref="I10" authorId="0" shapeId="0" xr:uid="{9E2CE14F-76FB-40F4-95AE-803C8515C104}">
      <text>
        <r>
          <rPr>
            <b/>
            <sz val="9"/>
            <color indexed="81"/>
            <rFont val="Tahoma"/>
            <family val="2"/>
          </rPr>
          <t>Assistant Graphique</t>
        </r>
      </text>
    </comment>
  </commentList>
</comments>
</file>

<file path=xl/sharedStrings.xml><?xml version="1.0" encoding="utf-8"?>
<sst xmlns="http://schemas.openxmlformats.org/spreadsheetml/2006/main" count="17" uniqueCount="17">
  <si>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</si>
  <si>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</si>
  <si>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</si>
  <si>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</si>
  <si>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</si>
  <si>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Tableau de bord des IMMOBILISATIONS</t>
  </si>
  <si>
    <t>Société :</t>
  </si>
  <si>
    <t>*</t>
  </si>
  <si>
    <t>Plan Amortissement :</t>
  </si>
  <si>
    <t>Economique</t>
  </si>
  <si>
    <t>Année :</t>
  </si>
  <si>
    <t>2017</t>
  </si>
  <si>
    <t>Période Entrées/sorties</t>
  </si>
  <si>
    <t>Période graphique</t>
  </si>
  <si>
    <t>Données Financières</t>
  </si>
  <si>
    <t>Données Physiques</t>
  </si>
  <si>
    <t>Nbre de biens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</si>
</sst>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_-* #,##0.00\ _€_-;\-* #,##0.00\ _€_-;_-* &quot;-&quot;??\ _€_-;_-@_-"/>
    <numFmt numFmtId="166" formatCode="_-* #,##0\ _€_-;\-* #,##0\ _€_-;_-* &quot;-&quot;??\ _€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  <font>
      <sz val="20"/>
      <color theme="0"/>
      <name val="Arial"/>
      <family val="2"/>
    </font>
    <font>
      <sz val="12"/>
      <color theme="0"/>
      <name val="Arial"/>
      <family val="2"/>
    </font>
    <font>
      <i/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4" tint="-0.249977111117893"/>
      <name val="Arial"/>
      <family val="2"/>
    </font>
    <font>
      <sz val="10"/>
      <color theme="9" tint="0.39997558519241921"/>
      <name val="Arial"/>
      <family val="2"/>
    </font>
    <font>
      <sz val="18"/>
      <color theme="1"/>
      <name val="Century Gothic"/>
      <family val="2"/>
    </font>
    <font>
      <b/>
      <sz val="11"/>
      <color rgb="FF92D050"/>
      <name val="Century Gothic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1" applyFont="1" applyFill="1" applyAlignment="1">
      <alignment horizontal="left" vertical="center" indent="2"/>
    </xf>
    <xf numFmtId="0" fontId="3" fillId="2" borderId="0" xfId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3" fillId="2" borderId="0" xfId="1" applyNumberFormat="1" applyFont="1" applyFill="1"/>
    <xf numFmtId="0" fontId="1" fillId="2" borderId="0" xfId="1" applyFill="1"/>
    <xf numFmtId="0" fontId="1" fillId="0" borderId="0" xfId="1"/>
    <xf numFmtId="49" fontId="3" fillId="2" borderId="0" xfId="1" applyNumberFormat="1" applyFont="1" applyFill="1" applyAlignment="1">
      <alignment horizontal="center"/>
    </xf>
    <xf numFmtId="0" fontId="4" fillId="0" borderId="0" xfId="1" applyFont="1" applyAlignment="1">
      <alignment horizontal="left" indent="2"/>
    </xf>
    <xf numFmtId="0" fontId="5" fillId="0" borderId="0" xfId="1" applyFont="1" applyAlignment="1">
      <alignment horizontal="left" indent="2"/>
    </xf>
    <xf numFmtId="0" fontId="6" fillId="3" borderId="0" xfId="1" applyFont="1" applyFill="1" applyAlignment="1">
      <alignment horizontal="center" vertical="center" wrapText="1"/>
    </xf>
    <xf numFmtId="0" fontId="1" fillId="3" borderId="0" xfId="1" applyFill="1"/>
    <xf numFmtId="0" fontId="7" fillId="4" borderId="0" xfId="0" applyFont="1" applyFill="1" applyAlignment="1">
      <alignment horizontal="left" vertical="center"/>
    </xf>
    <xf numFmtId="49" fontId="7" fillId="4" borderId="0" xfId="0" applyNumberFormat="1" applyFont="1" applyFill="1" applyAlignment="1">
      <alignment vertical="center"/>
    </xf>
    <xf numFmtId="49" fontId="8" fillId="4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left" vertical="center"/>
    </xf>
    <xf numFmtId="49" fontId="9" fillId="4" borderId="0" xfId="0" applyNumberFormat="1" applyFont="1" applyFill="1" applyAlignment="1">
      <alignment horizontal="center" vertical="center"/>
    </xf>
    <xf numFmtId="49" fontId="7" fillId="4" borderId="0" xfId="0" quotePrefix="1" applyNumberFormat="1" applyFont="1" applyFill="1" applyAlignment="1">
      <alignment horizontal="center"/>
    </xf>
    <xf numFmtId="0" fontId="10" fillId="4" borderId="0" xfId="0" applyFont="1" applyFill="1"/>
    <xf numFmtId="14" fontId="11" fillId="0" borderId="0" xfId="0" applyNumberFormat="1" applyFont="1"/>
    <xf numFmtId="0" fontId="11" fillId="0" borderId="0" xfId="0" applyFont="1"/>
    <xf numFmtId="0" fontId="10" fillId="0" borderId="0" xfId="0" applyFont="1"/>
    <xf numFmtId="49" fontId="7" fillId="4" borderId="0" xfId="0" applyNumberFormat="1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164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0" fontId="16" fillId="0" borderId="0" xfId="0" applyFont="1" applyAlignment="1">
      <alignment horizontal="center"/>
    </xf>
  </cellXfs>
  <cellStyles count="3">
    <cellStyle name="Milliers 2" xfId="2" xr:uid="{FD09DE26-E1F2-465D-BF08-E430FAD223A5}"/>
    <cellStyle name="Normal" xfId="0" builtinId="0"/>
    <cellStyle name="Normal 3" xfId="1" xr:uid="{DDED4A22-B34F-4579-AF50-A4CDA72D98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Suivi des DAP sur 5 ans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Constructions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106999.93</c:v>
              </c:pt>
              <c:pt idx="1">
                <c:v>79222.149999999994</c:v>
              </c:pt>
              <c:pt idx="2">
                <c:v>49666.6</c:v>
              </c:pt>
              <c:pt idx="3">
                <c:v>67066.55</c:v>
              </c:pt>
              <c:pt idx="4">
                <c:v>67066.55</c:v>
              </c:pt>
              <c:pt idx="5">
                <c:v>67066.55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63-4AA1-8091-92F8E955E32D}"/>
            </c:ext>
          </c:extLst>
        </c:ser>
        <c:ser>
          <c:idx val="1"/>
          <c:order val="1"/>
          <c:tx>
            <c:v>Installations Techniques</c:v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25520</c:v>
              </c:pt>
              <c:pt idx="2">
                <c:v>151880.53</c:v>
              </c:pt>
              <c:pt idx="3">
                <c:v>276116.64</c:v>
              </c:pt>
              <c:pt idx="4">
                <c:v>276116.64</c:v>
              </c:pt>
              <c:pt idx="5">
                <c:v>276116.64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863-4AA1-8091-92F8E955E32D}"/>
            </c:ext>
          </c:extLst>
        </c:ser>
        <c:ser>
          <c:idx val="2"/>
          <c:order val="2"/>
          <c:tx>
            <c:v>Matériel de bureau et informatique</c:v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1151.42</c:v>
              </c:pt>
              <c:pt idx="3">
                <c:v>1758.41</c:v>
              </c:pt>
              <c:pt idx="4">
                <c:v>1810</c:v>
              </c:pt>
              <c:pt idx="5">
                <c:v>679.95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863-4AA1-8091-92F8E955E32D}"/>
            </c:ext>
          </c:extLst>
        </c:ser>
        <c:ser>
          <c:idx val="3"/>
          <c:order val="3"/>
          <c:tx>
            <c:v>Mobilier</c:v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544.44000000000005</c:v>
              </c:pt>
              <c:pt idx="2">
                <c:v>1245.83</c:v>
              </c:pt>
              <c:pt idx="3">
                <c:v>3070</c:v>
              </c:pt>
              <c:pt idx="4">
                <c:v>3100</c:v>
              </c:pt>
              <c:pt idx="5">
                <c:v>3100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863-4AA1-8091-92F8E955E32D}"/>
            </c:ext>
          </c:extLst>
        </c:ser>
        <c:ser>
          <c:idx val="4"/>
          <c:order val="4"/>
          <c:tx>
            <c:v>Véhicules de tourisme</c:v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4125</c:v>
              </c:pt>
              <c:pt idx="2">
                <c:v>14083.34</c:v>
              </c:pt>
              <c:pt idx="3">
                <c:v>27083.33</c:v>
              </c:pt>
              <c:pt idx="4">
                <c:v>27750</c:v>
              </c:pt>
              <c:pt idx="5">
                <c:v>23625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863-4AA1-8091-92F8E955E32D}"/>
            </c:ext>
          </c:extLst>
        </c:ser>
        <c:ser>
          <c:idx val="5"/>
          <c:order val="5"/>
          <c:tx>
            <c:v>Véhicules utilitaires</c:v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Lit>
              <c:ptCount val="6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1">
                <c:v>0</c:v>
              </c:pt>
              <c:pt idx="2">
                <c:v>6419.58</c:v>
              </c:pt>
              <c:pt idx="3">
                <c:v>29989.39</c:v>
              </c:pt>
              <c:pt idx="4">
                <c:v>30023.75</c:v>
              </c:pt>
              <c:pt idx="5">
                <c:v>30023.75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863-4AA1-8091-92F8E955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9250376"/>
        <c:axId val="739251032"/>
      </c:lineChart>
      <c:catAx>
        <c:axId val="739250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51032"/>
        <c:crosses val="autoZero"/>
        <c:auto val="1"/>
        <c:lblAlgn val="ctr"/>
        <c:lblOffset val="100"/>
        <c:noMultiLvlLbl val="0"/>
      </c:catAx>
      <c:valAx>
        <c:axId val="73925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39250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des immobilisations par Familles</a:t>
            </a:r>
          </a:p>
          <a:p>
            <a:pPr>
              <a:defRPr/>
            </a:pPr>
            <a:r>
              <a:rPr lang="fr-FR"/>
              <a:t>(Valorisation VNC)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7712166496211"/>
          <c:y val="0.26355205599300086"/>
          <c:w val="0.42456931219032684"/>
          <c:h val="0.68016861528672568"/>
        </c:manualLayout>
      </c:layout>
      <c:doughnutChart>
        <c:varyColors val="1"/>
        <c:ser>
          <c:idx val="1"/>
          <c:order val="1"/>
          <c:tx>
            <c:v>VNC Fin Plan</c:v>
          </c:tx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031-4464-907C-26230962E0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031-4464-907C-26230962E0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031-4464-907C-26230962E0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031-4464-907C-26230962E0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031-4464-907C-26230962E0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031-4464-907C-26230962E093}"/>
              </c:ext>
            </c:extLst>
          </c:dPt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031-4464-907C-26230962E093}"/>
                </c:ext>
              </c:extLst>
            </c:dLbl>
            <c:dLbl>
              <c:idx val="3"/>
              <c:layout>
                <c:manualLayout>
                  <c:x val="-2.6902059688944935E-2"/>
                  <c:y val="-4.04040404040404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031-4464-907C-26230962E093}"/>
                </c:ext>
              </c:extLst>
            </c:dLbl>
            <c:dLbl>
              <c:idx val="4"/>
              <c:layout>
                <c:manualLayout>
                  <c:x val="-3.3627574611181169E-3"/>
                  <c:y val="-0.1265993265993266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031-4464-907C-26230962E093}"/>
                </c:ext>
              </c:extLst>
            </c:dLbl>
            <c:dLbl>
              <c:idx val="5"/>
              <c:layout>
                <c:manualLayout>
                  <c:x val="3.530895334174023E-2"/>
                  <c:y val="-9.69696969696970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031-4464-907C-26230962E093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Constructions</c:v>
              </c:pt>
              <c:pt idx="1">
                <c:v>Installations Techniques</c:v>
              </c:pt>
              <c:pt idx="2">
                <c:v>Matériel de bureau et informatique</c:v>
              </c:pt>
              <c:pt idx="3">
                <c:v>Mobilier</c:v>
              </c:pt>
              <c:pt idx="4">
                <c:v>Véhicules de tourisme</c:v>
              </c:pt>
              <c:pt idx="5">
                <c:v>Véhicules utilitaires</c:v>
              </c:pt>
            </c:strLit>
          </c:cat>
          <c:val>
            <c:numLit>
              <c:formatCode>General</c:formatCode>
              <c:ptCount val="6"/>
              <c:pt idx="0">
                <c:v>1009134.45</c:v>
              </c:pt>
              <c:pt idx="1">
                <c:v>1509249.55</c:v>
              </c:pt>
              <c:pt idx="2">
                <c:v>900.29</c:v>
              </c:pt>
              <c:pt idx="3">
                <c:v>19939.73</c:v>
              </c:pt>
              <c:pt idx="4">
                <c:v>27333.33</c:v>
              </c:pt>
              <c:pt idx="5">
                <c:v>23638.53</c:v>
              </c:pt>
            </c:numLit>
          </c:val>
          <c:extLst>
            <c:ext xmlns:c16="http://schemas.microsoft.com/office/drawing/2014/chart" uri="{C3380CC4-5D6E-409C-BE32-E72D297353CC}">
              <c16:uniqueId val="{0000000C-9031-4464-907C-26230962E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v>VNC Fin Plan</c:v>
                </c:tx>
                <c:explosion val="2"/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0E-9031-4464-907C-26230962E093}"/>
                    </c:ext>
                  </c:extLst>
                </c:dPt>
                <c:dPt>
                  <c:idx val="1"/>
                  <c:bubble3D val="0"/>
                  <c:explosion val="9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0-9031-4464-907C-26230962E093}"/>
                    </c:ext>
                  </c:extLst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2-9031-4464-907C-26230962E093}"/>
                    </c:ext>
                  </c:extLst>
                </c:dPt>
                <c:dPt>
                  <c:idx val="3"/>
                  <c:bubble3D val="0"/>
                  <c:explosion val="29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4-9031-4464-907C-26230962E093}"/>
                    </c:ext>
                  </c:extLst>
                </c:dPt>
                <c:dPt>
                  <c:idx val="4"/>
                  <c:bubble3D val="0"/>
                  <c:explosion val="27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6-9031-4464-907C-26230962E093}"/>
                    </c:ext>
                  </c:extLst>
                </c:dPt>
                <c:dPt>
                  <c:idx val="5"/>
                  <c:bubble3D val="0"/>
                  <c:explosion val="27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:spPr>
                  <c:extLst>
                    <c:ext xmlns:c16="http://schemas.microsoft.com/office/drawing/2014/chart" uri="{C3380CC4-5D6E-409C-BE32-E72D297353CC}">
                      <c16:uniqueId val="{00000018-9031-4464-907C-26230962E093}"/>
                    </c:ext>
                  </c:extLst>
                </c:dPt>
                <c:dLbls>
                  <c:dLbl>
                    <c:idx val="2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2-9031-4464-907C-26230962E093}"/>
                      </c:ext>
                    </c:extLst>
                  </c:dLbl>
                  <c:dLbl>
                    <c:idx val="3"/>
                    <c:layout>
                      <c:manualLayout>
                        <c:x val="-2.353930222782688E-2"/>
                        <c:y val="-2.15488215488215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4-9031-4464-907C-26230962E093}"/>
                      </c:ext>
                    </c:extLst>
                  </c:dLbl>
                  <c:dLbl>
                    <c:idx val="4"/>
                    <c:layout>
                      <c:manualLayout>
                        <c:x val="-6.7255149222362337E-3"/>
                        <c:y val="-0.1212121212121212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9031-4464-907C-26230962E093}"/>
                      </c:ext>
                    </c:extLst>
                  </c:dLbl>
                  <c:dLbl>
                    <c:idx val="5"/>
                    <c:layout>
                      <c:manualLayout>
                        <c:x val="5.044136191677169E-2"/>
                        <c:y val="-6.1952861952861975E-2"/>
                      </c:manualLayout>
                    </c:layout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8-9031-4464-907C-26230962E093}"/>
                      </c:ext>
                    </c:extLst>
                  </c:dLbl>
                  <c:spPr>
                    <a:pattFill prst="pct75">
                      <a:fgClr>
                        <a:sysClr val="windowText" lastClr="000000">
                          <a:lumMod val="75000"/>
                          <a:lumOff val="25000"/>
                        </a:sysClr>
                      </a:fgClr>
                      <a:bgClr>
                        <a:sysClr val="windowText" lastClr="000000">
                          <a:lumMod val="65000"/>
                          <a:lumOff val="35000"/>
                        </a:sysClr>
                      </a:bgClr>
                    </a:pattFill>
                    <a:ln>
                      <a:noFill/>
                    </a:ln>
                    <a:effectLst>
                      <a:outerShdw blurRad="50800" dist="38100" dir="2700000" algn="tl" rotWithShape="0">
                        <a:prstClr val="black">
                          <a:alpha val="40000"/>
                        </a:prstClr>
                      </a:outerShdw>
                    </a:effectLst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>
                        <a:solidFill>
                          <a:schemeClr val="dk1">
                            <a:lumMod val="50000"/>
                            <a:lumOff val="50000"/>
                          </a:schemeClr>
                        </a:solidFill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Lit>
                    <c:ptCount val="1"/>
                  </c:strLit>
                </c:cat>
                <c:val>
                  <c:numLit>
                    <c:formatCode>General</c:formatCode>
                    <c:ptCount val="1"/>
                    <c:pt idx="0">
                      <c:v>0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19-9031-4464-907C-26230962E093}"/>
                  </c:ext>
                </c:extLst>
              </c15:ser>
            </c15:filteredPieSeries>
          </c:ext>
        </c:extLst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0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882C44-E752-495D-8937-C3214CBF3088}"/>
            </a:ext>
          </a:extLst>
        </xdr:cNvPr>
        <xdr:cNvSpPr/>
      </xdr:nvSpPr>
      <xdr:spPr>
        <a:xfrm>
          <a:off x="682743" y="702943"/>
          <a:ext cx="102117" cy="435102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624E022-D34A-4557-A09E-7FC9892177CF}"/>
            </a:ext>
          </a:extLst>
        </xdr:cNvPr>
        <xdr:cNvSpPr/>
      </xdr:nvSpPr>
      <xdr:spPr>
        <a:xfrm>
          <a:off x="557212" y="2589528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7A17F1D-7F88-40B6-BA39-6FF4466A6BD5}"/>
            </a:ext>
          </a:extLst>
        </xdr:cNvPr>
        <xdr:cNvSpPr/>
      </xdr:nvSpPr>
      <xdr:spPr>
        <a:xfrm>
          <a:off x="557212" y="3967690"/>
          <a:ext cx="38286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FDDF5497-CA7D-40F4-B48F-621421EA46D6}"/>
            </a:ext>
          </a:extLst>
        </xdr:cNvPr>
        <xdr:cNvSpPr/>
      </xdr:nvSpPr>
      <xdr:spPr>
        <a:xfrm>
          <a:off x="546629" y="1221105"/>
          <a:ext cx="38286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7</xdr:col>
      <xdr:colOff>9525</xdr:colOff>
      <xdr:row>37</xdr:row>
      <xdr:rowOff>152400</xdr:rowOff>
    </xdr:to>
    <xdr:graphicFrame macro="">
      <xdr:nvGraphicFramePr>
        <xdr:cNvPr id="2" name="Graphique_A10">
          <a:extLst>
            <a:ext uri="{FF2B5EF4-FFF2-40B4-BE49-F238E27FC236}">
              <a16:creationId xmlns:a16="http://schemas.microsoft.com/office/drawing/2014/main" id="{B1E4A33C-FDF1-4FCF-A036-DB9E98992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57149</xdr:colOff>
      <xdr:row>9</xdr:row>
      <xdr:rowOff>0</xdr:rowOff>
    </xdr:from>
    <xdr:to>
      <xdr:col>17</xdr:col>
      <xdr:colOff>66674</xdr:colOff>
      <xdr:row>38</xdr:row>
      <xdr:rowOff>0</xdr:rowOff>
    </xdr:to>
    <xdr:graphicFrame macro="">
      <xdr:nvGraphicFramePr>
        <xdr:cNvPr id="3" name="Graphique_I10">
          <a:extLst>
            <a:ext uri="{FF2B5EF4-FFF2-40B4-BE49-F238E27FC236}">
              <a16:creationId xmlns:a16="http://schemas.microsoft.com/office/drawing/2014/main" id="{70E63573-672C-4D60-A475-6B19026C53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eaffaticati/AppData/Local/Microsoft/Windows/Temporary%20Internet%20Files/Content.Outlook/JYC27STS/Reporting%20de%20tr&#233;soreri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imm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fi-w03-Master\donnees\2%20-%20Vision\Dossier%20de%20demo\Demo%20vision\1%20-%20Pr&#233;sentation%20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 Tresorerie"/>
      <sheetName val="Soldes Dynamiques"/>
      <sheetName val="Rolling Forecast"/>
      <sheetName val="Analyse Budgétaire"/>
      <sheetName val="Comparatif N-1"/>
      <sheetName val="Statistiques"/>
      <sheetName val="Plus-value  SICAV"/>
      <sheetName val="Valorisation Portefeuille"/>
      <sheetName val="Feuil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Janvier</v>
          </cell>
        </row>
        <row r="2">
          <cell r="A2" t="str">
            <v>Février</v>
          </cell>
        </row>
        <row r="3">
          <cell r="A3" t="str">
            <v>Mars</v>
          </cell>
        </row>
        <row r="4">
          <cell r="A4" t="str">
            <v>Avril</v>
          </cell>
        </row>
        <row r="5">
          <cell r="A5" t="str">
            <v>Mai</v>
          </cell>
        </row>
        <row r="6">
          <cell r="A6" t="str">
            <v>Juin</v>
          </cell>
        </row>
        <row r="7">
          <cell r="A7" t="str">
            <v>Juillet</v>
          </cell>
        </row>
        <row r="8">
          <cell r="A8" t="str">
            <v>Août</v>
          </cell>
        </row>
        <row r="9">
          <cell r="A9" t="str">
            <v>Septembre</v>
          </cell>
        </row>
        <row r="10">
          <cell r="A10" t="str">
            <v>Octobre</v>
          </cell>
        </row>
        <row r="11">
          <cell r="A11" t="str">
            <v>Novembre</v>
          </cell>
        </row>
        <row r="12">
          <cell r="A12" t="str">
            <v>Décembre</v>
          </cell>
        </row>
        <row r="16">
          <cell r="A16" t="str">
            <v>Initial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Tableau de bord"/>
      <sheetName val="DAP Annuelles"/>
      <sheetName val="Fiche Immobilisation"/>
      <sheetName val="Dot._Rep. Amort Dérog Annuels"/>
      <sheetName val="RIK_PARAM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marrage"/>
      <sheetName val="SIG"/>
      <sheetName val="Ls_Alert"/>
      <sheetName val="Interrogation solde"/>
      <sheetName val="Interrogation grand livre"/>
      <sheetName val="Budget SIG"/>
      <sheetName val="Analyse des dépenses"/>
      <sheetName val="Ls_XlbFormatTables"/>
      <sheetName val="Comparaison agence"/>
      <sheetName val="gestion commerciale"/>
      <sheetName val="rapport dynamique"/>
      <sheetName val="Budget"/>
      <sheetName val="Envoi écritures"/>
      <sheetName val="Balance colonnée"/>
      <sheetName val="Ls_XLB_WorkbookFile"/>
      <sheetName val="Ls_AgXLB_WorkbookFile"/>
      <sheetName val="RIK_PARAM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45A4C-D829-494D-ABBE-0AA69081B2E5}">
  <dimension ref="A1:AM44"/>
  <sheetViews>
    <sheetView showGridLines="0" tabSelected="1" zoomScale="70" zoomScaleNormal="70" workbookViewId="0">
      <selection activeCell="P9" sqref="P9"/>
    </sheetView>
  </sheetViews>
  <sheetFormatPr baseColWidth="10" defaultColWidth="11.44140625" defaultRowHeight="14.4" x14ac:dyDescent="0.3"/>
  <cols>
    <col min="1" max="18" width="11.44140625" style="6"/>
    <col min="19" max="19" width="15.88671875" style="6" customWidth="1"/>
    <col min="20" max="16384" width="11.44140625" style="6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7"/>
      <c r="O2" s="4"/>
      <c r="P2" s="2"/>
      <c r="Q2" s="2"/>
      <c r="R2" s="7"/>
      <c r="S2" s="4"/>
      <c r="T2" s="2"/>
      <c r="U2" s="2"/>
      <c r="V2" s="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8" t="s">
        <v>1</v>
      </c>
    </row>
    <row r="8" spans="1:39" ht="21" x14ac:dyDescent="0.35">
      <c r="B8" s="9"/>
    </row>
    <row r="9" spans="1:39" ht="21" x14ac:dyDescent="0.35">
      <c r="B9" s="9"/>
    </row>
    <row r="10" spans="1:39" ht="21" x14ac:dyDescent="0.35">
      <c r="B10" s="9"/>
    </row>
    <row r="11" spans="1:39" ht="21" x14ac:dyDescent="0.35">
      <c r="B11" s="9"/>
    </row>
    <row r="12" spans="1:39" ht="24.6" x14ac:dyDescent="0.55000000000000004">
      <c r="B12" s="8" t="s">
        <v>2</v>
      </c>
    </row>
    <row r="13" spans="1:39" ht="21" x14ac:dyDescent="0.35">
      <c r="B13" s="9"/>
    </row>
    <row r="14" spans="1:39" ht="21" x14ac:dyDescent="0.35">
      <c r="B14" s="9"/>
    </row>
    <row r="15" spans="1:39" ht="21" x14ac:dyDescent="0.35">
      <c r="B15" s="9"/>
    </row>
    <row r="16" spans="1:39" ht="21" x14ac:dyDescent="0.35">
      <c r="B16" s="9"/>
    </row>
    <row r="17" spans="1:39" ht="24.6" x14ac:dyDescent="0.55000000000000004">
      <c r="B17" s="8" t="s">
        <v>3</v>
      </c>
    </row>
    <row r="22" spans="1:39" ht="15" customHeight="1" x14ac:dyDescent="0.3">
      <c r="A22" s="10" t="s">
        <v>4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2490B-1C59-416E-B2F7-24DD781EC962}">
  <sheetPr>
    <pageSetUpPr fitToPage="1"/>
  </sheetPr>
  <dimension ref="A1:AA16"/>
  <sheetViews>
    <sheetView showGridLines="0" zoomScaleNormal="100" zoomScaleSheetLayoutView="100" workbookViewId="0">
      <selection activeCell="P9" sqref="P9"/>
    </sheetView>
  </sheetViews>
  <sheetFormatPr baseColWidth="10" defaultRowHeight="13.2" x14ac:dyDescent="0.25"/>
  <cols>
    <col min="1" max="1" width="28.109375" customWidth="1"/>
    <col min="4" max="4" width="22" customWidth="1"/>
    <col min="8" max="8" width="3.6640625" customWidth="1"/>
    <col min="10" max="10" width="15.109375" customWidth="1"/>
    <col min="11" max="12" width="14.6640625" customWidth="1"/>
    <col min="26" max="26" width="20.5546875" bestFit="1" customWidth="1"/>
  </cols>
  <sheetData>
    <row r="1" spans="1:27" s="21" customFormat="1" ht="17.25" customHeight="1" x14ac:dyDescent="0.25">
      <c r="A1" s="12" t="s">
        <v>5</v>
      </c>
      <c r="B1" s="12"/>
      <c r="C1" s="12"/>
      <c r="D1" s="12"/>
      <c r="E1" s="13"/>
      <c r="F1" s="14" t="s">
        <v>6</v>
      </c>
      <c r="G1" s="15" t="s">
        <v>7</v>
      </c>
      <c r="H1" s="15"/>
      <c r="I1" s="14" t="s">
        <v>8</v>
      </c>
      <c r="J1" s="14"/>
      <c r="K1" s="16" t="s">
        <v>9</v>
      </c>
      <c r="L1" s="14" t="s">
        <v>10</v>
      </c>
      <c r="M1" s="15" t="s">
        <v>11</v>
      </c>
      <c r="N1" s="15"/>
      <c r="O1" s="17"/>
      <c r="P1" s="18"/>
      <c r="Q1" s="18"/>
      <c r="R1" s="19">
        <f>+DATE(M1,12,31)</f>
        <v>43100</v>
      </c>
      <c r="S1" s="20" t="str">
        <f>TEXT(R1,"jj/mm/aaaa")</f>
        <v>31/12/2017</v>
      </c>
      <c r="T1" s="20" t="str">
        <f>"&lt;="&amp;S1</f>
        <v>&lt;=31/12/2017</v>
      </c>
      <c r="Z1" s="21" t="s">
        <v>12</v>
      </c>
      <c r="AA1" s="21" t="s">
        <v>13</v>
      </c>
    </row>
    <row r="2" spans="1:27" s="21" customFormat="1" ht="17.25" customHeight="1" x14ac:dyDescent="0.25">
      <c r="A2" s="12"/>
      <c r="B2" s="12"/>
      <c r="C2" s="12"/>
      <c r="D2" s="12"/>
      <c r="E2" s="13"/>
      <c r="F2" s="14"/>
      <c r="G2" s="15"/>
      <c r="H2" s="15"/>
      <c r="I2" s="14"/>
      <c r="J2" s="14"/>
      <c r="K2" s="16"/>
      <c r="L2" s="14"/>
      <c r="M2" s="15"/>
      <c r="N2" s="15"/>
      <c r="O2" s="22"/>
      <c r="P2" s="18"/>
      <c r="Q2" s="18"/>
      <c r="Z2" s="21" t="str">
        <f>"01/01/"&amp;$M$1&amp;".."&amp;"31/12/"&amp;$M$1</f>
        <v>01/01/2017..31/12/2017</v>
      </c>
      <c r="AA2" s="21" t="str">
        <f>M1-5&amp;".."&amp;M1</f>
        <v>2012..2017</v>
      </c>
    </row>
    <row r="3" spans="1:27" s="21" customFormat="1" x14ac:dyDescent="0.25"/>
    <row r="4" spans="1:27" s="21" customFormat="1" ht="17.399999999999999" x14ac:dyDescent="0.3">
      <c r="A4" s="23" t="s">
        <v>14</v>
      </c>
      <c r="B4" s="23"/>
      <c r="C4" s="23"/>
      <c r="D4" s="23"/>
      <c r="E4" s="23"/>
      <c r="F4" s="23"/>
      <c r="G4" s="23"/>
      <c r="I4" s="23" t="s">
        <v>15</v>
      </c>
      <c r="J4" s="23"/>
      <c r="K4" s="23"/>
      <c r="L4" s="23"/>
      <c r="M4" s="23"/>
      <c r="N4" s="23"/>
      <c r="O4" s="23"/>
      <c r="P4" s="23"/>
      <c r="Q4" s="23"/>
    </row>
    <row r="5" spans="1:27" s="21" customFormat="1" x14ac:dyDescent="0.25"/>
    <row r="6" spans="1:27" s="21" customFormat="1" ht="15.6" x14ac:dyDescent="0.3">
      <c r="A6" s="24" t="str">
        <f>"TOTAL Dotations "&amp;$M$1</f>
        <v>TOTAL Dotations 2017</v>
      </c>
      <c r="B6" s="24"/>
      <c r="C6" s="24" t="str">
        <f>"VNC Fin "&amp;$M$1</f>
        <v>VNC Fin 2017</v>
      </c>
      <c r="D6" s="24"/>
      <c r="E6" s="24"/>
      <c r="F6" s="25"/>
      <c r="G6" s="25"/>
      <c r="H6" s="25"/>
      <c r="I6" s="24" t="s">
        <v>16</v>
      </c>
      <c r="J6" s="24"/>
      <c r="K6" s="24" t="str">
        <f>"Acquisition(s) "&amp;$M$1</f>
        <v>Acquisition(s) 2017</v>
      </c>
      <c r="L6" s="24"/>
      <c r="M6" s="24" t="str">
        <f>"Sortie(s) "&amp;$M$1</f>
        <v>Sortie(s) 2017</v>
      </c>
      <c r="N6" s="24"/>
    </row>
    <row r="7" spans="1:27" ht="12.75" customHeight="1" x14ac:dyDescent="0.25">
      <c r="A7" s="26" t="str">
        <f>_xll.Assistant.XL.RIK_AC("INF36__;INF02@E=1,S=77,G=0,T=0,P=0:@R=A,S=83,V=OUI:R=B,S=71,V={0}:R=C,S=81,V={1}:R=D,S=86,V={2}:",$K$1,$M$1,$G$1)</f>
        <v/>
      </c>
      <c r="B7" s="26"/>
      <c r="C7" s="26" t="str">
        <f>_xll.Assistant.XL.RIK_AC("INF36__;INF02@E=1,S=80,G=0,T=0,P=0:@R=A,S=83,V=OUI:R=B,S=71,V={0}:R=C,S=81,V={1}:R=D,S=86,V={2}:",$K$1,$M$1,$G$1)</f>
        <v/>
      </c>
      <c r="D7" s="26"/>
      <c r="E7" s="26"/>
      <c r="I7" s="27" t="str">
        <f>_xll.Assistant.XL.RIK_AC("INF36__;INF01@E=8,S=6,G=0,T=0,P=0:@R=A,S=70,V={0}:R=B,S=73,V=&lt;NULL&gt;:R=C,S=84,V={1}:",$G$1,$T$1)</f>
        <v/>
      </c>
      <c r="J7" s="27"/>
      <c r="K7" s="27" t="str">
        <f>_xll.Assistant.XL.RIK_AC("INF36__;INF01@E=8,S=6,G=0,T=0,P=0:@R=A,S=70,V={0}:R=B,S=84,V={1}:R=C,S=69,V=OUI:",$G$1,$Z$2)</f>
        <v/>
      </c>
      <c r="L7" s="27"/>
      <c r="M7" s="27" t="str">
        <f>_xll.Assistant.XL.RIK_AC("INF36__;INF01@E=8,S=6,G=0,T=0,P=0:@R=A,S=70,V={0}:R=B,S=73,V={1}:R=C,S=69,V=OUI:",$G$1,$Z$2)</f>
        <v/>
      </c>
      <c r="N7" s="27"/>
    </row>
    <row r="8" spans="1:27" ht="12.75" customHeight="1" x14ac:dyDescent="0.25">
      <c r="A8" s="26"/>
      <c r="B8" s="26"/>
      <c r="C8" s="26"/>
      <c r="D8" s="26"/>
      <c r="E8" s="26"/>
      <c r="I8" s="27"/>
      <c r="J8" s="27"/>
      <c r="K8" s="27"/>
      <c r="L8" s="27"/>
      <c r="M8" s="27"/>
      <c r="N8" s="27"/>
    </row>
    <row r="10" spans="1:27" ht="13.8" x14ac:dyDescent="0.25">
      <c r="A10" t="str">
        <f>_xll.Assistant.XL.RIK_AG("INF36_0_0_0_0_0_0_D=0x0;INF02@E=0,S=81,G=0,T=0_0,P=-1@E=1,S=77@E=0,S=36,G=0,T=0_0,P=-1@@R=A,S=71,V={0}:R=B,S=86,V={1}:R=C,S=81,V={2}:R=A,S=83,V=OUI:",$K$1,$G$1,$AA$2)</f>
        <v/>
      </c>
      <c r="B10" s="28"/>
      <c r="I10" t="str">
        <f>_xll.Assistant.XL.RIK_AG("INF36_0_3_0_0_0_0_D=0x0;INF02@E=0,S=36,G=0,T=0_0,P=-1@E=1,S=80@@@R=A,S=71,V={0}:R=B,S=86,V={1}:R=C,S=81,V={2}:R=A,S=83,V=OUI:",$K$1,$G$1,$M$1)</f>
        <v/>
      </c>
    </row>
    <row r="11" spans="1:27" ht="12.75" customHeight="1" x14ac:dyDescent="0.25"/>
    <row r="12" spans="1:27" ht="12.75" customHeight="1" x14ac:dyDescent="0.25"/>
    <row r="13" spans="1:27" ht="12.75" customHeight="1" x14ac:dyDescent="0.25"/>
    <row r="15" spans="1:27" ht="12.75" customHeight="1" x14ac:dyDescent="0.25"/>
    <row r="16" spans="1:27" ht="12.75" customHeight="1" x14ac:dyDescent="0.25"/>
  </sheetData>
  <mergeCells count="20">
    <mergeCell ref="A7:B8"/>
    <mergeCell ref="C7:E8"/>
    <mergeCell ref="I7:J8"/>
    <mergeCell ref="K7:L8"/>
    <mergeCell ref="M7:N8"/>
    <mergeCell ref="M1:N2"/>
    <mergeCell ref="O1:O2"/>
    <mergeCell ref="A4:G4"/>
    <mergeCell ref="I4:Q4"/>
    <mergeCell ref="A6:B6"/>
    <mergeCell ref="C6:E6"/>
    <mergeCell ref="I6:J6"/>
    <mergeCell ref="K6:L6"/>
    <mergeCell ref="M6:N6"/>
    <mergeCell ref="A1:D2"/>
    <mergeCell ref="F1:F2"/>
    <mergeCell ref="G1:H2"/>
    <mergeCell ref="I1:J2"/>
    <mergeCell ref="K1:K2"/>
    <mergeCell ref="L1:L2"/>
  </mergeCells>
  <pageMargins left="0.23622047244094491" right="0.23622047244094491" top="0.4" bottom="0.74803149606299213" header="0.31496062992125984" footer="0.31496062992125984"/>
  <pageSetup paperSize="9" scale="6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Tableau de bord</vt:lpstr>
      <vt:lpstr>'Tableau de bord'!Zone_d_impression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2020-02-17T14:24:19Z</dcterms:created>
  <dcterms:modified xsi:type="dcterms:W3CDTF">2020-02-17T14:26:50Z</dcterms:modified>
</cp:coreProperties>
</file>